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44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<sst xmlns="http://schemas.openxmlformats.org/spreadsheetml/2006/main" count="138" uniqueCount="101">
  <si>
    <t>Standard 
Standard Cent</t>
  </si>
  <si>
    <t>Raw spread</t>
  </si>
  <si>
    <t>Zero</t>
  </si>
  <si>
    <t>Pro</t>
  </si>
  <si>
    <t>Note: Standard/Cents Account is rebated in proportion to the spread</t>
  </si>
  <si>
    <t>Instrument</t>
  </si>
  <si>
    <t>USD per lot</t>
  </si>
  <si>
    <t>Instrument  (All)</t>
  </si>
  <si>
    <t>Average spread</t>
  </si>
  <si>
    <t>The proportion of the rebate spread</t>
  </si>
  <si>
    <t>Average rebate value</t>
  </si>
  <si>
    <t>AUDCADm</t>
  </si>
  <si>
    <t>Majors</t>
  </si>
  <si>
    <t>AUDCAD</t>
  </si>
  <si>
    <t>AUDCHFm</t>
  </si>
  <si>
    <t>Minors</t>
  </si>
  <si>
    <t>AUDCHF</t>
  </si>
  <si>
    <t>AUDJPYm</t>
  </si>
  <si>
    <t>Exotics1 (1 Most Liquid)</t>
  </si>
  <si>
    <t>AUDJPY</t>
  </si>
  <si>
    <t>AUDNZDm</t>
  </si>
  <si>
    <t>Exotics2 (2 Less Liquid) (USD, EUR crosses)</t>
  </si>
  <si>
    <t>AUDNZD</t>
  </si>
  <si>
    <t>AUDUSDm</t>
  </si>
  <si>
    <t>Exotics3 (2 Less Liquid) (not USD, EUR crosses)</t>
  </si>
  <si>
    <t>AUDUSD</t>
  </si>
  <si>
    <t>CADCHFm</t>
  </si>
  <si>
    <t>Metals1 (Gold to USD)</t>
  </si>
  <si>
    <t>CADCHF</t>
  </si>
  <si>
    <t>CADJPYm</t>
  </si>
  <si>
    <t>Metals2 (Silver to USD)</t>
  </si>
  <si>
    <t>CADJPY</t>
  </si>
  <si>
    <t>CHFJPYm</t>
  </si>
  <si>
    <t>Metals3 (Gold, Silver not to USD)</t>
  </si>
  <si>
    <t>CHFJPY</t>
  </si>
  <si>
    <t>EURAUDm</t>
  </si>
  <si>
    <t>Crypto1 (BTCUSD)</t>
  </si>
  <si>
    <t>EURAUD</t>
  </si>
  <si>
    <t>EURCADm</t>
  </si>
  <si>
    <t>Crypto2 (ETH, BCH)</t>
  </si>
  <si>
    <t>EURCAD</t>
  </si>
  <si>
    <t>EURCHFm</t>
  </si>
  <si>
    <t>Crypto3 (LTC)</t>
  </si>
  <si>
    <t>EURCHF</t>
  </si>
  <si>
    <t>EURGBPm</t>
  </si>
  <si>
    <t>Crypto6 (BTCKRW)</t>
  </si>
  <si>
    <t>EURGBP</t>
  </si>
  <si>
    <t>EURJPYm</t>
  </si>
  <si>
    <t>Crypto7 (BTCJPY)</t>
  </si>
  <si>
    <t>EURJPY</t>
  </si>
  <si>
    <t>EURNZDm</t>
  </si>
  <si>
    <t>Indicies1 (HK50, U5500, AUS200)</t>
  </si>
  <si>
    <t>EURNZD</t>
  </si>
  <si>
    <t>EURUSDm</t>
  </si>
  <si>
    <t>Indicies2 (USTEC, UK100, FR40)</t>
  </si>
  <si>
    <t>EURUSD</t>
  </si>
  <si>
    <t>GBPAUDm</t>
  </si>
  <si>
    <t>Indicies3 (DE30)</t>
  </si>
  <si>
    <t>GBPAUD</t>
  </si>
  <si>
    <t>GBPCADm</t>
  </si>
  <si>
    <t>Indicies4 (US30)</t>
  </si>
  <si>
    <t>GBPCAD</t>
  </si>
  <si>
    <t>GBPCHFm</t>
  </si>
  <si>
    <t>Indicies8 (STOXX50)</t>
  </si>
  <si>
    <t>GBPCHF</t>
  </si>
  <si>
    <t>GBPJPYm</t>
  </si>
  <si>
    <t>Energies (USOIL) (previously commodities)</t>
  </si>
  <si>
    <t>GBPJPY</t>
  </si>
  <si>
    <t>GBPNZDm</t>
  </si>
  <si>
    <t>Stocks1 (BAC, CSCO, C, KO . WFC VZ)</t>
  </si>
  <si>
    <t>GBPNZD</t>
  </si>
  <si>
    <t>GBPUSDm</t>
  </si>
  <si>
    <t>Stocks2 (AAPL, FB)</t>
  </si>
  <si>
    <t>GBPUSD</t>
  </si>
  <si>
    <t>NZDCADm</t>
  </si>
  <si>
    <t>Stocks3 (NKE)</t>
  </si>
  <si>
    <t>NZDCAD</t>
  </si>
  <si>
    <t>NZDCHFm</t>
  </si>
  <si>
    <t>Stocks4 (AMD, T, JNJ, PYPL, V, WMT)</t>
  </si>
  <si>
    <t>NZDCHF</t>
  </si>
  <si>
    <t>NZDJPYm</t>
  </si>
  <si>
    <t>Stocks5 (NVDA, MCD)</t>
  </si>
  <si>
    <t>NZDJPY</t>
  </si>
  <si>
    <t>NZDUSDm</t>
  </si>
  <si>
    <t>Stocks6 (BABA)</t>
  </si>
  <si>
    <t>NZDUSD</t>
  </si>
  <si>
    <t>USDCADm</t>
  </si>
  <si>
    <t>Stocks7 (NFLX)</t>
  </si>
  <si>
    <t>USDCAD</t>
  </si>
  <si>
    <t>USDCHFm</t>
  </si>
  <si>
    <t>Stocks8 (MA)</t>
  </si>
  <si>
    <t>USDCHF</t>
  </si>
  <si>
    <t>USDJPYm</t>
  </si>
  <si>
    <t>Stocks9 (AMZN)</t>
  </si>
  <si>
    <t>USDJPY</t>
  </si>
  <si>
    <t>XAUUSDm</t>
  </si>
  <si>
    <t>Stocks10 (GOOGL)</t>
  </si>
  <si>
    <t>XAUUSD</t>
  </si>
  <si>
    <t>XAGUSDm</t>
  </si>
  <si>
    <t>?</t>
  </si>
  <si>
    <t>XAGUSD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</si>
</sst>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$#,##0.00;\-\$#,##0.00"/>
  </numFmts>
  <fonts count="23">
    <font>
      <sz val="11"/>
      <color theme="1"/>
      <name val="宋体"/>
      <charset val="134"/>
      <scheme val="minor"/>
    </font>
    <font>
      <sz val="11"/>
      <color theme="0" tint="-0.05"/>
      <name val="宋体"/>
      <charset val="134"/>
      <scheme val="minor"/>
    </font>
    <font>
      <i/>
      <sz val="11"/>
      <color theme="0" tint="-0.5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selection activeCell="F7" sqref="F7"/>
    </sheetView>
  </sheetViews>
  <sheetFormatPr defaultColWidth="9" defaultRowHeight="13.5"/>
  <cols>
    <col min="1" max="1" width="13.875" customWidth="1"/>
    <col min="2" max="2" width="7.625" customWidth="1"/>
    <col min="3" max="3" width="15.75" customWidth="1"/>
    <col min="4" max="4" width="16.25" customWidth="1"/>
    <col min="5" max="5" width="8.625" customWidth="1"/>
    <col min="6" max="6" width="48.25" customWidth="1"/>
    <col min="7" max="7" width="12.5" customWidth="1"/>
    <col min="8" max="8" width="8.625" customWidth="1"/>
    <col min="9" max="9" width="48.2583333333333" customWidth="1"/>
    <col min="10" max="10" width="12.5083333333333" customWidth="1"/>
    <col min="11" max="11" width="8.625" customWidth="1"/>
    <col min="12" max="12" width="13.875" customWidth="1"/>
    <col min="13" max="13" width="7.625" customWidth="1"/>
    <col min="14" max="14" width="15.75" customWidth="1"/>
    <col min="15" max="15" width="16.25" customWidth="1"/>
  </cols>
  <sheetData>
    <row r="1" ht="43" customHeight="1" spans="1:15">
      <c r="A1" s="1" t="s">
        <v>0</v>
      </c>
      <c r="B1" s="1"/>
      <c r="C1" s="1"/>
      <c r="D1" s="1"/>
      <c r="E1" s="2"/>
      <c r="F1" s="3" t="s">
        <v>1</v>
      </c>
      <c r="G1" s="3"/>
      <c r="H1" s="2"/>
      <c r="I1" s="3" t="s">
        <v>2</v>
      </c>
      <c r="J1" s="3"/>
      <c r="K1" s="2"/>
      <c r="L1" s="1" t="s">
        <v>3</v>
      </c>
      <c r="M1" s="1"/>
      <c r="N1" s="1"/>
      <c r="O1" s="1"/>
    </row>
    <row r="2" ht="43" customHeight="1" spans="1:15">
      <c r="A2" s="4" t="s">
        <v>4</v>
      </c>
      <c r="B2" s="4"/>
      <c r="C2" s="4"/>
      <c r="D2" s="4"/>
      <c r="E2" s="2"/>
      <c r="F2" s="5" t="s">
        <v>5</v>
      </c>
      <c r="G2" s="6" t="s">
        <v>6</v>
      </c>
      <c r="H2" s="2"/>
      <c r="I2" s="5" t="s">
        <v>5</v>
      </c>
      <c r="J2" s="6" t="s">
        <v>6</v>
      </c>
      <c r="K2" s="2"/>
      <c r="L2" s="4" t="s">
        <v>4</v>
      </c>
      <c r="M2" s="4"/>
      <c r="N2" s="4"/>
      <c r="O2" s="4"/>
    </row>
    <row r="3" ht="56" customHeight="1" spans="1:15">
      <c r="A3" s="7" t="s">
        <v>7</v>
      </c>
      <c r="B3" s="8" t="s">
        <v>8</v>
      </c>
      <c r="C3" s="8" t="s">
        <v>9</v>
      </c>
      <c r="D3" s="8" t="s">
        <v>10</v>
      </c>
      <c r="E3" s="2"/>
      <c r="F3" s="9"/>
      <c r="G3" s="10"/>
      <c r="H3" s="2"/>
      <c r="I3" s="9"/>
      <c r="J3" s="10"/>
      <c r="K3" s="2"/>
      <c r="L3" s="7" t="s">
        <v>7</v>
      </c>
      <c r="M3" s="8" t="s">
        <v>8</v>
      </c>
      <c r="N3" s="8" t="s">
        <v>9</v>
      </c>
      <c r="O3" s="8" t="s">
        <v>10</v>
      </c>
    </row>
    <row r="4" ht="14.25" spans="1:15">
      <c r="A4" s="11" t="s">
        <v>11</v>
      </c>
      <c r="B4" s="12">
        <v>25</v>
      </c>
      <c r="C4" s="13">
        <v>0.38</v>
      </c>
      <c r="D4" s="14">
        <f>B4*C4</f>
        <v>9.5</v>
      </c>
      <c r="E4" s="2"/>
      <c r="F4" s="15" t="s">
        <v>12</v>
      </c>
      <c r="G4" s="16">
        <f>1.5*0.82</f>
        <v>1.23</v>
      </c>
      <c r="H4" s="2"/>
      <c r="I4" s="15" t="s">
        <v>12</v>
      </c>
      <c r="J4" s="16">
        <v>1</v>
      </c>
      <c r="K4" s="2"/>
      <c r="L4" s="11" t="s">
        <v>13</v>
      </c>
      <c r="M4" s="12">
        <v>16</v>
      </c>
      <c r="N4" s="19">
        <v>0.12</v>
      </c>
      <c r="O4" s="14">
        <f t="shared" ref="O4:O32" si="0">M4*N4</f>
        <v>1.92</v>
      </c>
    </row>
    <row r="5" ht="14.25" spans="1:15">
      <c r="A5" s="11" t="s">
        <v>14</v>
      </c>
      <c r="B5" s="12">
        <v>23</v>
      </c>
      <c r="C5" s="13">
        <v>0.38</v>
      </c>
      <c r="D5" s="14">
        <f t="shared" ref="D5:D32" si="1">B5*C5</f>
        <v>8.74</v>
      </c>
      <c r="E5" s="2"/>
      <c r="F5" s="15" t="s">
        <v>15</v>
      </c>
      <c r="G5" s="16">
        <f>1.5*0.82</f>
        <v>1.23</v>
      </c>
      <c r="H5" s="2"/>
      <c r="I5" s="15" t="s">
        <v>15</v>
      </c>
      <c r="J5" s="16">
        <v>1</v>
      </c>
      <c r="K5" s="2"/>
      <c r="L5" s="11" t="s">
        <v>16</v>
      </c>
      <c r="M5" s="12">
        <v>6</v>
      </c>
      <c r="N5" s="19">
        <v>0.12</v>
      </c>
      <c r="O5" s="14">
        <f t="shared" si="0"/>
        <v>0.72</v>
      </c>
    </row>
    <row r="6" ht="14.25" spans="1:15">
      <c r="A6" s="11" t="s">
        <v>17</v>
      </c>
      <c r="B6" s="12">
        <v>21</v>
      </c>
      <c r="C6" s="13">
        <v>0.38</v>
      </c>
      <c r="D6" s="14">
        <f t="shared" si="1"/>
        <v>7.98</v>
      </c>
      <c r="E6" s="2"/>
      <c r="F6" s="15" t="s">
        <v>18</v>
      </c>
      <c r="G6" s="16">
        <f>1.5*0.82</f>
        <v>1.23</v>
      </c>
      <c r="H6" s="2"/>
      <c r="I6" s="15" t="s">
        <v>18</v>
      </c>
      <c r="J6" s="16">
        <v>1</v>
      </c>
      <c r="K6" s="2"/>
      <c r="L6" s="11" t="s">
        <v>19</v>
      </c>
      <c r="M6" s="12">
        <v>9</v>
      </c>
      <c r="N6" s="19">
        <v>0.12</v>
      </c>
      <c r="O6" s="14">
        <f t="shared" si="0"/>
        <v>1.08</v>
      </c>
    </row>
    <row r="7" ht="14.25" spans="1:15">
      <c r="A7" s="11" t="s">
        <v>20</v>
      </c>
      <c r="B7" s="12">
        <v>23</v>
      </c>
      <c r="C7" s="13">
        <v>0.38</v>
      </c>
      <c r="D7" s="14">
        <f t="shared" si="1"/>
        <v>8.74</v>
      </c>
      <c r="E7" s="2"/>
      <c r="F7" s="15" t="s">
        <v>21</v>
      </c>
      <c r="G7" s="16">
        <f>3.75*0.82</f>
        <v>3.075</v>
      </c>
      <c r="H7" s="2"/>
      <c r="I7" s="15" t="s">
        <v>21</v>
      </c>
      <c r="J7" s="16">
        <v>2.5</v>
      </c>
      <c r="K7" s="2"/>
      <c r="L7" s="11" t="s">
        <v>22</v>
      </c>
      <c r="M7" s="12">
        <v>15</v>
      </c>
      <c r="N7" s="19">
        <v>0.12</v>
      </c>
      <c r="O7" s="14">
        <f t="shared" si="0"/>
        <v>1.8</v>
      </c>
    </row>
    <row r="8" ht="14.25" spans="1:15">
      <c r="A8" s="11" t="s">
        <v>23</v>
      </c>
      <c r="B8" s="12">
        <v>15</v>
      </c>
      <c r="C8" s="13">
        <v>0.38</v>
      </c>
      <c r="D8" s="14">
        <f t="shared" si="1"/>
        <v>5.7</v>
      </c>
      <c r="E8" s="2"/>
      <c r="F8" s="15" t="s">
        <v>24</v>
      </c>
      <c r="G8" s="16">
        <f>15*0.82</f>
        <v>12.3</v>
      </c>
      <c r="H8" s="2"/>
      <c r="I8" s="15" t="s">
        <v>24</v>
      </c>
      <c r="J8" s="16">
        <v>10</v>
      </c>
      <c r="K8" s="2"/>
      <c r="L8" s="11" t="s">
        <v>25</v>
      </c>
      <c r="M8" s="12">
        <v>9</v>
      </c>
      <c r="N8" s="19">
        <v>0.12</v>
      </c>
      <c r="O8" s="14">
        <f t="shared" si="0"/>
        <v>1.08</v>
      </c>
    </row>
    <row r="9" ht="14.25" spans="1:15">
      <c r="A9" s="11" t="s">
        <v>26</v>
      </c>
      <c r="B9" s="12">
        <v>19</v>
      </c>
      <c r="C9" s="13">
        <v>0.38</v>
      </c>
      <c r="D9" s="14">
        <f t="shared" si="1"/>
        <v>7.22</v>
      </c>
      <c r="E9" s="2"/>
      <c r="F9" s="15" t="s">
        <v>27</v>
      </c>
      <c r="G9" s="16">
        <f>2.44*0.82</f>
        <v>2.0008</v>
      </c>
      <c r="H9" s="2"/>
      <c r="I9" s="15" t="s">
        <v>27</v>
      </c>
      <c r="J9" s="16">
        <v>1.63</v>
      </c>
      <c r="K9" s="2"/>
      <c r="L9" s="11" t="s">
        <v>28</v>
      </c>
      <c r="M9" s="12">
        <v>7</v>
      </c>
      <c r="N9" s="19">
        <v>0.12</v>
      </c>
      <c r="O9" s="14">
        <f t="shared" si="0"/>
        <v>0.84</v>
      </c>
    </row>
    <row r="10" ht="14.25" spans="1:15">
      <c r="A10" s="11" t="s">
        <v>29</v>
      </c>
      <c r="B10" s="12">
        <v>24</v>
      </c>
      <c r="C10" s="13">
        <v>0.38</v>
      </c>
      <c r="D10" s="14">
        <f t="shared" si="1"/>
        <v>9.12</v>
      </c>
      <c r="E10" s="2"/>
      <c r="F10" s="15" t="s">
        <v>30</v>
      </c>
      <c r="G10" s="16">
        <f>7.5*0.82</f>
        <v>6.15</v>
      </c>
      <c r="H10" s="2"/>
      <c r="I10" s="15" t="s">
        <v>30</v>
      </c>
      <c r="J10" s="16">
        <v>5</v>
      </c>
      <c r="K10" s="2"/>
      <c r="L10" s="11" t="s">
        <v>31</v>
      </c>
      <c r="M10" s="12">
        <v>15</v>
      </c>
      <c r="N10" s="19">
        <v>0.12</v>
      </c>
      <c r="O10" s="14">
        <f t="shared" si="0"/>
        <v>1.8</v>
      </c>
    </row>
    <row r="11" ht="14.25" spans="1:15">
      <c r="A11" s="11" t="s">
        <v>32</v>
      </c>
      <c r="B11" s="12">
        <v>27</v>
      </c>
      <c r="C11" s="13">
        <v>0.38</v>
      </c>
      <c r="D11" s="14">
        <f t="shared" si="1"/>
        <v>10.26</v>
      </c>
      <c r="E11" s="2"/>
      <c r="F11" s="15" t="s">
        <v>33</v>
      </c>
      <c r="G11" s="16">
        <f>15*0.82</f>
        <v>12.3</v>
      </c>
      <c r="H11" s="2"/>
      <c r="I11" s="15" t="s">
        <v>33</v>
      </c>
      <c r="J11" s="16">
        <v>10</v>
      </c>
      <c r="K11" s="2"/>
      <c r="L11" s="11" t="s">
        <v>34</v>
      </c>
      <c r="M11" s="12">
        <v>10</v>
      </c>
      <c r="N11" s="19">
        <v>0.12</v>
      </c>
      <c r="O11" s="14">
        <f t="shared" si="0"/>
        <v>1.2</v>
      </c>
    </row>
    <row r="12" ht="14.25" spans="1:15">
      <c r="A12" s="11" t="s">
        <v>35</v>
      </c>
      <c r="B12" s="12">
        <v>23</v>
      </c>
      <c r="C12" s="13">
        <v>0.38</v>
      </c>
      <c r="D12" s="14">
        <f t="shared" si="1"/>
        <v>8.74</v>
      </c>
      <c r="E12" s="2"/>
      <c r="F12" s="15" t="s">
        <v>36</v>
      </c>
      <c r="G12" s="16">
        <f>1.13*0.82</f>
        <v>0.9266</v>
      </c>
      <c r="H12" s="2"/>
      <c r="I12" s="15" t="s">
        <v>36</v>
      </c>
      <c r="J12" s="16">
        <v>0.75</v>
      </c>
      <c r="K12" s="2"/>
      <c r="L12" s="11" t="s">
        <v>37</v>
      </c>
      <c r="M12" s="12">
        <v>14</v>
      </c>
      <c r="N12" s="19">
        <v>0.12</v>
      </c>
      <c r="O12" s="14">
        <f t="shared" si="0"/>
        <v>1.68</v>
      </c>
    </row>
    <row r="13" ht="14.25" spans="1:15">
      <c r="A13" s="11" t="s">
        <v>38</v>
      </c>
      <c r="B13" s="12">
        <v>20</v>
      </c>
      <c r="C13" s="13">
        <v>0.38</v>
      </c>
      <c r="D13" s="14">
        <f t="shared" si="1"/>
        <v>7.6</v>
      </c>
      <c r="E13" s="2"/>
      <c r="F13" s="15" t="s">
        <v>39</v>
      </c>
      <c r="G13" s="16">
        <f>0.19*0.82</f>
        <v>0.1558</v>
      </c>
      <c r="H13" s="2"/>
      <c r="I13" s="15" t="s">
        <v>39</v>
      </c>
      <c r="J13" s="16">
        <v>0.13</v>
      </c>
      <c r="K13" s="2"/>
      <c r="L13" s="11" t="s">
        <v>40</v>
      </c>
      <c r="M13" s="12">
        <v>13</v>
      </c>
      <c r="N13" s="19">
        <v>0.12</v>
      </c>
      <c r="O13" s="14">
        <f t="shared" si="0"/>
        <v>1.56</v>
      </c>
    </row>
    <row r="14" ht="14.25" spans="1:15">
      <c r="A14" s="11" t="s">
        <v>41</v>
      </c>
      <c r="B14" s="12">
        <v>29</v>
      </c>
      <c r="C14" s="13">
        <v>0.38</v>
      </c>
      <c r="D14" s="14">
        <f t="shared" si="1"/>
        <v>11.02</v>
      </c>
      <c r="E14" s="2"/>
      <c r="F14" s="15" t="s">
        <v>42</v>
      </c>
      <c r="G14" s="16">
        <f>0.08*0.82</f>
        <v>0.0656</v>
      </c>
      <c r="H14" s="2"/>
      <c r="I14" s="15" t="s">
        <v>42</v>
      </c>
      <c r="J14" s="16">
        <v>0.05</v>
      </c>
      <c r="K14" s="2"/>
      <c r="L14" s="11" t="s">
        <v>43</v>
      </c>
      <c r="M14" s="12">
        <v>18</v>
      </c>
      <c r="N14" s="19">
        <v>0.12</v>
      </c>
      <c r="O14" s="14">
        <f t="shared" si="0"/>
        <v>2.16</v>
      </c>
    </row>
    <row r="15" ht="14.25" spans="1:15">
      <c r="A15" s="11" t="s">
        <v>44</v>
      </c>
      <c r="B15" s="12">
        <v>16</v>
      </c>
      <c r="C15" s="13">
        <v>0.38</v>
      </c>
      <c r="D15" s="14">
        <f t="shared" si="1"/>
        <v>6.08</v>
      </c>
      <c r="E15" s="2"/>
      <c r="F15" s="15" t="s">
        <v>45</v>
      </c>
      <c r="G15" s="16">
        <f>2.25*0.82</f>
        <v>1.845</v>
      </c>
      <c r="H15" s="2"/>
      <c r="I15" s="15" t="s">
        <v>45</v>
      </c>
      <c r="J15" s="16">
        <v>1.5</v>
      </c>
      <c r="K15" s="2"/>
      <c r="L15" s="11" t="s">
        <v>46</v>
      </c>
      <c r="M15" s="12">
        <v>10</v>
      </c>
      <c r="N15" s="19">
        <v>0.12</v>
      </c>
      <c r="O15" s="14">
        <f t="shared" si="0"/>
        <v>1.2</v>
      </c>
    </row>
    <row r="16" ht="14.25" spans="1:15">
      <c r="A16" s="11" t="s">
        <v>47</v>
      </c>
      <c r="B16" s="12">
        <v>19</v>
      </c>
      <c r="C16" s="13">
        <v>0.38</v>
      </c>
      <c r="D16" s="14">
        <f t="shared" si="1"/>
        <v>7.22</v>
      </c>
      <c r="E16" s="2"/>
      <c r="F16" s="15" t="s">
        <v>48</v>
      </c>
      <c r="G16" s="16">
        <f>1.5*0.82</f>
        <v>1.23</v>
      </c>
      <c r="H16" s="2"/>
      <c r="I16" s="15" t="s">
        <v>48</v>
      </c>
      <c r="J16" s="16">
        <v>1</v>
      </c>
      <c r="K16" s="2"/>
      <c r="L16" s="11" t="s">
        <v>49</v>
      </c>
      <c r="M16" s="12">
        <v>12</v>
      </c>
      <c r="N16" s="19">
        <v>0.12</v>
      </c>
      <c r="O16" s="14">
        <f t="shared" si="0"/>
        <v>1.44</v>
      </c>
    </row>
    <row r="17" ht="14.25" spans="1:15">
      <c r="A17" s="11" t="s">
        <v>50</v>
      </c>
      <c r="B17" s="12">
        <v>36</v>
      </c>
      <c r="C17" s="13">
        <v>0.38</v>
      </c>
      <c r="D17" s="14">
        <f t="shared" si="1"/>
        <v>13.68</v>
      </c>
      <c r="E17" s="2"/>
      <c r="F17" s="15" t="s">
        <v>51</v>
      </c>
      <c r="G17" s="16">
        <f>0.09*0.82</f>
        <v>0.0738</v>
      </c>
      <c r="H17" s="2"/>
      <c r="I17" s="15" t="s">
        <v>51</v>
      </c>
      <c r="J17" s="16">
        <v>0.06</v>
      </c>
      <c r="K17" s="2"/>
      <c r="L17" s="11" t="s">
        <v>52</v>
      </c>
      <c r="M17" s="12">
        <v>23</v>
      </c>
      <c r="N17" s="19">
        <v>0.12</v>
      </c>
      <c r="O17" s="14">
        <f t="shared" si="0"/>
        <v>2.76</v>
      </c>
    </row>
    <row r="18" ht="14.25" spans="1:15">
      <c r="A18" s="11" t="s">
        <v>53</v>
      </c>
      <c r="B18" s="12">
        <v>10</v>
      </c>
      <c r="C18" s="13">
        <v>0.38</v>
      </c>
      <c r="D18" s="14">
        <f t="shared" si="1"/>
        <v>3.8</v>
      </c>
      <c r="E18" s="2"/>
      <c r="F18" s="15" t="s">
        <v>54</v>
      </c>
      <c r="G18" s="16">
        <f>0.19*0.82</f>
        <v>0.1558</v>
      </c>
      <c r="H18" s="2"/>
      <c r="I18" s="15" t="s">
        <v>54</v>
      </c>
      <c r="J18" s="16">
        <v>0.13</v>
      </c>
      <c r="K18" s="2"/>
      <c r="L18" s="11" t="s">
        <v>55</v>
      </c>
      <c r="M18" s="12">
        <v>7</v>
      </c>
      <c r="N18" s="19">
        <v>0.12</v>
      </c>
      <c r="O18" s="14">
        <f t="shared" si="0"/>
        <v>0.84</v>
      </c>
    </row>
    <row r="19" ht="14.25" spans="1:15">
      <c r="A19" s="11" t="s">
        <v>56</v>
      </c>
      <c r="B19" s="12">
        <v>28</v>
      </c>
      <c r="C19" s="13">
        <v>0.38</v>
      </c>
      <c r="D19" s="14">
        <f t="shared" si="1"/>
        <v>10.64</v>
      </c>
      <c r="E19" s="2"/>
      <c r="F19" s="15" t="s">
        <v>57</v>
      </c>
      <c r="G19" s="16">
        <f>0.38*0.82</f>
        <v>0.3116</v>
      </c>
      <c r="H19" s="2"/>
      <c r="I19" s="15" t="s">
        <v>57</v>
      </c>
      <c r="J19" s="16">
        <v>0.25</v>
      </c>
      <c r="K19" s="2"/>
      <c r="L19" s="11" t="s">
        <v>58</v>
      </c>
      <c r="M19" s="12">
        <v>18</v>
      </c>
      <c r="N19" s="19">
        <v>0.12</v>
      </c>
      <c r="O19" s="14">
        <f t="shared" si="0"/>
        <v>2.16</v>
      </c>
    </row>
    <row r="20" ht="14.25" spans="1:15">
      <c r="A20" s="11" t="s">
        <v>59</v>
      </c>
      <c r="B20" s="12">
        <v>35</v>
      </c>
      <c r="C20" s="13">
        <v>0.38</v>
      </c>
      <c r="D20" s="14">
        <f t="shared" si="1"/>
        <v>13.3</v>
      </c>
      <c r="E20" s="2"/>
      <c r="F20" s="15" t="s">
        <v>60</v>
      </c>
      <c r="G20" s="16">
        <f>0.75*0.82</f>
        <v>0.615</v>
      </c>
      <c r="H20" s="2"/>
      <c r="I20" s="15" t="s">
        <v>60</v>
      </c>
      <c r="J20" s="16">
        <v>0.5</v>
      </c>
      <c r="K20" s="2"/>
      <c r="L20" s="11" t="s">
        <v>61</v>
      </c>
      <c r="M20" s="12">
        <v>22</v>
      </c>
      <c r="N20" s="19">
        <v>0.12</v>
      </c>
      <c r="O20" s="14">
        <f t="shared" si="0"/>
        <v>2.64</v>
      </c>
    </row>
    <row r="21" ht="14.25" spans="1:15">
      <c r="A21" s="11" t="s">
        <v>62</v>
      </c>
      <c r="B21" s="12">
        <v>27</v>
      </c>
      <c r="C21" s="13">
        <v>0.38</v>
      </c>
      <c r="D21" s="14">
        <f t="shared" si="1"/>
        <v>10.26</v>
      </c>
      <c r="E21" s="2"/>
      <c r="F21" s="15" t="s">
        <v>63</v>
      </c>
      <c r="G21" s="16">
        <f>0.15*0.82</f>
        <v>0.123</v>
      </c>
      <c r="H21" s="2"/>
      <c r="I21" s="15" t="s">
        <v>63</v>
      </c>
      <c r="J21" s="16">
        <v>0.1</v>
      </c>
      <c r="K21" s="2"/>
      <c r="L21" s="11" t="s">
        <v>64</v>
      </c>
      <c r="M21" s="12">
        <v>17</v>
      </c>
      <c r="N21" s="19">
        <v>0.12</v>
      </c>
      <c r="O21" s="14">
        <f t="shared" si="0"/>
        <v>2.04</v>
      </c>
    </row>
    <row r="22" ht="14.25" spans="1:15">
      <c r="A22" s="11" t="s">
        <v>65</v>
      </c>
      <c r="B22" s="12">
        <v>20</v>
      </c>
      <c r="C22" s="13">
        <v>0.38</v>
      </c>
      <c r="D22" s="14">
        <f t="shared" si="1"/>
        <v>7.6</v>
      </c>
      <c r="E22" s="2"/>
      <c r="F22" s="15" t="s">
        <v>66</v>
      </c>
      <c r="G22" s="16">
        <f>3*0.82</f>
        <v>2.46</v>
      </c>
      <c r="H22" s="2"/>
      <c r="I22" s="15" t="s">
        <v>66</v>
      </c>
      <c r="J22" s="16">
        <v>2</v>
      </c>
      <c r="K22" s="2"/>
      <c r="L22" s="11" t="s">
        <v>67</v>
      </c>
      <c r="M22" s="12">
        <v>12</v>
      </c>
      <c r="N22" s="19">
        <v>0.12</v>
      </c>
      <c r="O22" s="14">
        <f t="shared" si="0"/>
        <v>1.44</v>
      </c>
    </row>
    <row r="23" ht="14.25" spans="1:15">
      <c r="A23" s="11" t="s">
        <v>68</v>
      </c>
      <c r="B23" s="12">
        <v>66</v>
      </c>
      <c r="C23" s="13">
        <v>0.38</v>
      </c>
      <c r="D23" s="14">
        <f t="shared" si="1"/>
        <v>25.08</v>
      </c>
      <c r="E23" s="2"/>
      <c r="F23" s="15" t="s">
        <v>69</v>
      </c>
      <c r="G23" s="16">
        <f>0.9*0.82</f>
        <v>0.738</v>
      </c>
      <c r="H23" s="2"/>
      <c r="I23" s="15" t="s">
        <v>69</v>
      </c>
      <c r="J23" s="16">
        <v>0.6</v>
      </c>
      <c r="K23" s="2"/>
      <c r="L23" s="11" t="s">
        <v>70</v>
      </c>
      <c r="M23" s="12">
        <v>41</v>
      </c>
      <c r="N23" s="19">
        <v>0.12</v>
      </c>
      <c r="O23" s="14">
        <f t="shared" si="0"/>
        <v>4.92</v>
      </c>
    </row>
    <row r="24" ht="14.25" spans="1:15">
      <c r="A24" s="11" t="s">
        <v>71</v>
      </c>
      <c r="B24" s="12">
        <v>8</v>
      </c>
      <c r="C24" s="13">
        <v>0.38</v>
      </c>
      <c r="D24" s="14">
        <f t="shared" si="1"/>
        <v>3.04</v>
      </c>
      <c r="E24" s="2"/>
      <c r="F24" s="15" t="s">
        <v>72</v>
      </c>
      <c r="G24" s="16">
        <f>1.05*0.82</f>
        <v>0.861</v>
      </c>
      <c r="H24" s="2"/>
      <c r="I24" s="15" t="s">
        <v>72</v>
      </c>
      <c r="J24" s="16">
        <v>0.7</v>
      </c>
      <c r="K24" s="2"/>
      <c r="L24" s="11" t="s">
        <v>73</v>
      </c>
      <c r="M24" s="12">
        <v>5</v>
      </c>
      <c r="N24" s="19">
        <v>0.12</v>
      </c>
      <c r="O24" s="14">
        <f t="shared" si="0"/>
        <v>0.6</v>
      </c>
    </row>
    <row r="25" ht="14.25" spans="1:15">
      <c r="A25" s="11" t="s">
        <v>74</v>
      </c>
      <c r="B25" s="12">
        <v>18</v>
      </c>
      <c r="C25" s="13">
        <v>0.38</v>
      </c>
      <c r="D25" s="14">
        <f t="shared" si="1"/>
        <v>6.84</v>
      </c>
      <c r="E25" s="2"/>
      <c r="F25" s="15" t="s">
        <v>75</v>
      </c>
      <c r="G25" s="16">
        <f>1.2*0.82</f>
        <v>0.984</v>
      </c>
      <c r="H25" s="2"/>
      <c r="I25" s="15" t="s">
        <v>75</v>
      </c>
      <c r="J25" s="16">
        <v>0.8</v>
      </c>
      <c r="K25" s="2"/>
      <c r="L25" s="11" t="s">
        <v>76</v>
      </c>
      <c r="M25" s="12">
        <v>8</v>
      </c>
      <c r="N25" s="19">
        <v>0.12</v>
      </c>
      <c r="O25" s="14">
        <f t="shared" si="0"/>
        <v>0.96</v>
      </c>
    </row>
    <row r="26" ht="14.25" spans="1:15">
      <c r="A26" s="11" t="s">
        <v>77</v>
      </c>
      <c r="B26" s="12">
        <v>18</v>
      </c>
      <c r="C26" s="13">
        <v>0.38</v>
      </c>
      <c r="D26" s="14">
        <f t="shared" si="1"/>
        <v>6.84</v>
      </c>
      <c r="E26" s="2"/>
      <c r="F26" s="15" t="s">
        <v>78</v>
      </c>
      <c r="G26" s="16">
        <f>1.35*0.82</f>
        <v>1.107</v>
      </c>
      <c r="H26" s="2"/>
      <c r="I26" s="15" t="s">
        <v>78</v>
      </c>
      <c r="J26" s="16">
        <v>0.9</v>
      </c>
      <c r="K26" s="2"/>
      <c r="L26" s="11" t="s">
        <v>79</v>
      </c>
      <c r="M26" s="12">
        <v>12</v>
      </c>
      <c r="N26" s="19">
        <v>0.12</v>
      </c>
      <c r="O26" s="14">
        <f t="shared" si="0"/>
        <v>1.44</v>
      </c>
    </row>
    <row r="27" ht="14.25" spans="1:15">
      <c r="A27" s="11" t="s">
        <v>80</v>
      </c>
      <c r="B27" s="12">
        <v>29</v>
      </c>
      <c r="C27" s="13">
        <v>0.38</v>
      </c>
      <c r="D27" s="14">
        <f t="shared" si="1"/>
        <v>11.02</v>
      </c>
      <c r="E27" s="2"/>
      <c r="F27" s="15" t="s">
        <v>81</v>
      </c>
      <c r="G27" s="16">
        <f>1.5*0.82</f>
        <v>1.23</v>
      </c>
      <c r="H27" s="2"/>
      <c r="I27" s="15" t="s">
        <v>81</v>
      </c>
      <c r="J27" s="16">
        <v>1</v>
      </c>
      <c r="K27" s="2"/>
      <c r="L27" s="11" t="s">
        <v>82</v>
      </c>
      <c r="M27" s="12">
        <v>18</v>
      </c>
      <c r="N27" s="19">
        <v>0.12</v>
      </c>
      <c r="O27" s="14">
        <f t="shared" si="0"/>
        <v>2.16</v>
      </c>
    </row>
    <row r="28" ht="14.25" spans="1:15">
      <c r="A28" s="11" t="s">
        <v>83</v>
      </c>
      <c r="B28" s="12">
        <v>16</v>
      </c>
      <c r="C28" s="13">
        <v>0.38</v>
      </c>
      <c r="D28" s="14">
        <f t="shared" si="1"/>
        <v>6.08</v>
      </c>
      <c r="E28" s="2"/>
      <c r="F28" s="15" t="s">
        <v>84</v>
      </c>
      <c r="G28" s="16">
        <f>1.65*0.82</f>
        <v>1.353</v>
      </c>
      <c r="H28" s="2"/>
      <c r="I28" s="15" t="s">
        <v>84</v>
      </c>
      <c r="J28" s="16">
        <v>1.1</v>
      </c>
      <c r="K28" s="2"/>
      <c r="L28" s="11" t="s">
        <v>85</v>
      </c>
      <c r="M28" s="12">
        <v>7</v>
      </c>
      <c r="N28" s="19">
        <v>0.12</v>
      </c>
      <c r="O28" s="14">
        <f t="shared" si="0"/>
        <v>0.84</v>
      </c>
    </row>
    <row r="29" ht="14.25" spans="1:15">
      <c r="A29" s="11" t="s">
        <v>86</v>
      </c>
      <c r="B29" s="12">
        <v>15</v>
      </c>
      <c r="C29" s="13">
        <v>0.38</v>
      </c>
      <c r="D29" s="14">
        <f t="shared" si="1"/>
        <v>5.7</v>
      </c>
      <c r="E29" s="2"/>
      <c r="F29" s="15" t="s">
        <v>87</v>
      </c>
      <c r="G29" s="16">
        <f>1.8*0.82</f>
        <v>1.476</v>
      </c>
      <c r="H29" s="2"/>
      <c r="I29" s="15" t="s">
        <v>87</v>
      </c>
      <c r="J29" s="16">
        <v>1.2</v>
      </c>
      <c r="K29" s="2"/>
      <c r="L29" s="11" t="s">
        <v>88</v>
      </c>
      <c r="M29" s="12">
        <v>8</v>
      </c>
      <c r="N29" s="19">
        <v>0.12</v>
      </c>
      <c r="O29" s="14">
        <f t="shared" si="0"/>
        <v>0.96</v>
      </c>
    </row>
    <row r="30" ht="14.25" spans="1:15">
      <c r="A30" s="11" t="s">
        <v>89</v>
      </c>
      <c r="B30" s="12">
        <v>15</v>
      </c>
      <c r="C30" s="13">
        <v>0.38</v>
      </c>
      <c r="D30" s="14">
        <f t="shared" si="1"/>
        <v>5.7</v>
      </c>
      <c r="E30" s="2"/>
      <c r="F30" s="15" t="s">
        <v>90</v>
      </c>
      <c r="G30" s="16">
        <f>2.25*0.82</f>
        <v>1.845</v>
      </c>
      <c r="H30" s="2"/>
      <c r="I30" s="15" t="s">
        <v>90</v>
      </c>
      <c r="J30" s="16">
        <v>1.5</v>
      </c>
      <c r="K30" s="2"/>
      <c r="L30" s="11" t="s">
        <v>91</v>
      </c>
      <c r="M30" s="12">
        <v>6</v>
      </c>
      <c r="N30" s="19">
        <v>0.12</v>
      </c>
      <c r="O30" s="14">
        <f t="shared" si="0"/>
        <v>0.72</v>
      </c>
    </row>
    <row r="31" ht="14.25" spans="1:15">
      <c r="A31" s="11" t="s">
        <v>92</v>
      </c>
      <c r="B31" s="12">
        <v>10</v>
      </c>
      <c r="C31" s="13">
        <v>0.38</v>
      </c>
      <c r="D31" s="14">
        <f t="shared" si="1"/>
        <v>3.8</v>
      </c>
      <c r="E31" s="2"/>
      <c r="F31" s="15" t="s">
        <v>93</v>
      </c>
      <c r="G31" s="16">
        <f>9*0.82</f>
        <v>7.38</v>
      </c>
      <c r="H31" s="2"/>
      <c r="I31" s="15" t="s">
        <v>93</v>
      </c>
      <c r="J31" s="16">
        <v>6</v>
      </c>
      <c r="K31" s="2"/>
      <c r="L31" s="11" t="s">
        <v>94</v>
      </c>
      <c r="M31" s="12">
        <v>5</v>
      </c>
      <c r="N31" s="20">
        <v>0.12</v>
      </c>
      <c r="O31" s="14">
        <f t="shared" si="0"/>
        <v>0.6</v>
      </c>
    </row>
    <row r="32" ht="14.25" spans="1:15">
      <c r="A32" s="11" t="s">
        <v>95</v>
      </c>
      <c r="B32" s="12">
        <v>20</v>
      </c>
      <c r="C32" s="13">
        <v>0.38</v>
      </c>
      <c r="D32" s="14">
        <f t="shared" si="1"/>
        <v>7.6</v>
      </c>
      <c r="E32" s="2"/>
      <c r="F32" s="17" t="s">
        <v>96</v>
      </c>
      <c r="G32" s="16">
        <f>13.5*0.82</f>
        <v>11.07</v>
      </c>
      <c r="H32" s="2"/>
      <c r="I32" s="17" t="s">
        <v>96</v>
      </c>
      <c r="J32" s="16">
        <v>9</v>
      </c>
      <c r="K32" s="2"/>
      <c r="L32" s="11" t="s">
        <v>97</v>
      </c>
      <c r="M32" s="12">
        <v>12</v>
      </c>
      <c r="N32" s="19">
        <v>0.12</v>
      </c>
      <c r="O32" s="14">
        <f t="shared" si="0"/>
        <v>1.44</v>
      </c>
    </row>
    <row r="33" ht="14.25" spans="1:15">
      <c r="A33" s="12" t="s">
        <v>98</v>
      </c>
      <c r="B33" s="12">
        <v>67</v>
      </c>
      <c r="C33" s="13">
        <v>0.38</v>
      </c>
      <c r="D33" s="14" t="s">
        <v>99</v>
      </c>
      <c r="E33" s="2"/>
      <c r="F33" s="18"/>
      <c r="G33" s="18"/>
      <c r="H33" s="2"/>
      <c r="I33" s="2"/>
      <c r="J33" s="2"/>
      <c r="K33" s="2"/>
      <c r="L33" s="12" t="s">
        <v>100</v>
      </c>
      <c r="M33" s="12">
        <v>34</v>
      </c>
      <c r="N33" s="19">
        <v>0.12</v>
      </c>
      <c r="O33" s="14" t="s">
        <v>99</v>
      </c>
    </row>
    <row r="34" ht="195" customHeight="1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16">
    <mergeCell ref="A1:D1"/>
    <mergeCell ref="F1:G1"/>
    <mergeCell ref="I1:J1"/>
    <mergeCell ref="L1:O1"/>
    <mergeCell ref="A2:D2"/>
    <mergeCell ref="L2:O2"/>
    <mergeCell ref="F33:G33"/>
    <mergeCell ref="I33:J33"/>
    <mergeCell ref="A34:N34"/>
    <mergeCell ref="E1:E33"/>
    <mergeCell ref="F2:F3"/>
    <mergeCell ref="G2:G3"/>
    <mergeCell ref="H1:H33"/>
    <mergeCell ref="I2:I3"/>
    <mergeCell ref="J2:J3"/>
    <mergeCell ref="K1:K3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九州仟寒</cp:lastModifiedBy>
  <dcterms:created xsi:type="dcterms:W3CDTF">2021-09-24T08:10:00Z</dcterms:created>
  <dcterms:modified xsi:type="dcterms:W3CDTF">2021-09-30T08:30:46Z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46609B67061B4367889F5A974D861F6C</vt:lpwstr>
  </property>
  <property fmtid="{D5CDD505-2E9C-101B-9397-08002B2CF9AE}" pid="3" name="KSOProductBuildVer">
    <vt:lpwstr>2052-11.1.0.10938</vt:lpwstr>
  </property>
</Properties>
</file>